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数式入り (ﾄﾗｸﾀｰ) " sheetId="14" r:id="rId1"/>
    <sheet name="数式入り（田植機）" sheetId="1" r:id="rId2"/>
    <sheet name="数式入り（ｺﾝﾊﾞｲﾝ）" sheetId="2" r:id="rId3"/>
  </sheets>
  <definedNames>
    <definedName name="_xlnm.Print_Area" localSheetId="0">'数式入り (ﾄﾗｸﾀｰ) '!$A$1:$I$39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<sst xmlns="http://schemas.openxmlformats.org/spreadsheetml/2006/main" xmlns:r="http://schemas.openxmlformats.org/officeDocument/2006/relationships" count="81" uniqueCount="81">
  <si>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ほ場作業効率</t>
    <rPh sb="1" eb="2">
      <t>ジョウ</t>
    </rPh>
    <rPh sb="2" eb="4">
      <t>サギョウ</t>
    </rPh>
    <rPh sb="4" eb="6">
      <t>コウリツ</t>
    </rPh>
    <phoneticPr fontId="1"/>
  </si>
  <si>
    <t>作業回数</t>
    <rPh sb="0" eb="2">
      <t>サギョウ</t>
    </rPh>
    <rPh sb="2" eb="4">
      <t>カイスウ</t>
    </rPh>
    <phoneticPr fontId="1"/>
  </si>
  <si>
    <t>理論上の作業可能面積</t>
    <rPh sb="0" eb="3">
      <t>リロンジョウ</t>
    </rPh>
    <rPh sb="4" eb="6">
      <t>サギョウ</t>
    </rPh>
    <rPh sb="6" eb="8">
      <t>カノウ</t>
    </rPh>
    <rPh sb="8" eb="10">
      <t>メンセキ</t>
    </rPh>
    <phoneticPr fontId="1"/>
  </si>
  <si>
    <t>1時間当たりのほ場作業量</t>
    <rPh sb="1" eb="3">
      <t>ジカン</t>
    </rPh>
    <rPh sb="3" eb="4">
      <t>ア</t>
    </rPh>
    <rPh sb="8" eb="9">
      <t>ジョウ</t>
    </rPh>
    <rPh sb="9" eb="12">
      <t>サギョウリョウ</t>
    </rPh>
    <phoneticPr fontId="1"/>
  </si>
  <si>
    <t>80％と想定</t>
    <rPh sb="4" eb="6">
      <t>ソウテイ</t>
    </rPh>
    <phoneticPr fontId="1"/>
  </si>
  <si>
    <t>1日のほ場作業量</t>
    <rPh sb="1" eb="2">
      <t>ニチ</t>
    </rPh>
    <rPh sb="4" eb="5">
      <t>ジョウ</t>
    </rPh>
    <rPh sb="5" eb="8">
      <t>サギョウリョウ</t>
    </rPh>
    <phoneticPr fontId="1"/>
  </si>
  <si>
    <t>計算式</t>
    <rPh sb="0" eb="3">
      <t>ケイサンシキ</t>
    </rPh>
    <phoneticPr fontId="1"/>
  </si>
  <si>
    <t>⑭</t>
  </si>
  <si>
    <t>理論作業量</t>
    <rPh sb="0" eb="2">
      <t>リロン</t>
    </rPh>
    <rPh sb="2" eb="5">
      <t>サギョウリョウ</t>
    </rPh>
    <phoneticPr fontId="1"/>
  </si>
  <si>
    <t>1日の実作業時間</t>
    <rPh sb="1" eb="2">
      <t>ニチ</t>
    </rPh>
    <rPh sb="3" eb="4">
      <t>ジツ</t>
    </rPh>
    <rPh sb="4" eb="6">
      <t>サギョウ</t>
    </rPh>
    <rPh sb="6" eb="8">
      <t>ジカン</t>
    </rPh>
    <phoneticPr fontId="1"/>
  </si>
  <si>
    <t>1日の作業時間</t>
    <rPh sb="1" eb="2">
      <t>ニチ</t>
    </rPh>
    <rPh sb="3" eb="5">
      <t>サギョウ</t>
    </rPh>
    <rPh sb="5" eb="7">
      <t>ジカン</t>
    </rPh>
    <phoneticPr fontId="1"/>
  </si>
  <si>
    <t>実作業率</t>
    <rPh sb="0" eb="1">
      <t>ジツ</t>
    </rPh>
    <rPh sb="1" eb="3">
      <t>サギョウ</t>
    </rPh>
    <rPh sb="3" eb="4">
      <t>リツ</t>
    </rPh>
    <phoneticPr fontId="1"/>
  </si>
  <si>
    <t>⑯</t>
  </si>
  <si>
    <t>作業可能日数</t>
    <rPh sb="0" eb="2">
      <t>サギョウ</t>
    </rPh>
    <rPh sb="2" eb="4">
      <t>カノウ</t>
    </rPh>
    <rPh sb="4" eb="6">
      <t>ニッスウ</t>
    </rPh>
    <phoneticPr fontId="1"/>
  </si>
  <si>
    <t>作業</t>
    <rPh sb="0" eb="2">
      <t>サギョウ</t>
    </rPh>
    <phoneticPr fontId="1"/>
  </si>
  <si>
    <t>備　考</t>
    <rPh sb="0" eb="1">
      <t>ビ</t>
    </rPh>
    <rPh sb="2" eb="3">
      <t>コウ</t>
    </rPh>
    <phoneticPr fontId="1"/>
  </si>
  <si>
    <t>作業適期日数</t>
    <rPh sb="0" eb="2">
      <t>サギョウ</t>
    </rPh>
    <rPh sb="2" eb="4">
      <t>テッキ</t>
    </rPh>
    <rPh sb="4" eb="6">
      <t>ニッスウ</t>
    </rPh>
    <phoneticPr fontId="1"/>
  </si>
  <si>
    <t>作業速度</t>
    <rPh sb="0" eb="2">
      <t>サギョウ</t>
    </rPh>
    <rPh sb="2" eb="4">
      <t>ソクド</t>
    </rPh>
    <phoneticPr fontId="1"/>
  </si>
  <si>
    <t>作業可能日数率</t>
    <rPh sb="0" eb="2">
      <t>サギョウ</t>
    </rPh>
    <rPh sb="2" eb="4">
      <t>カノウ</t>
    </rPh>
    <rPh sb="4" eb="6">
      <t>ニッスウ</t>
    </rPh>
    <rPh sb="6" eb="7">
      <t>リツ</t>
    </rPh>
    <phoneticPr fontId="1"/>
  </si>
  <si>
    <t>70％と想定（ほ場旋回、穀粒の積荷など）</t>
  </si>
  <si>
    <t>単位</t>
    <rPh sb="0" eb="2">
      <t>タンイ</t>
    </rPh>
    <phoneticPr fontId="1"/>
  </si>
  <si>
    <t>④＝1÷（⑤×⑧÷100）×⑰</t>
  </si>
  <si>
    <t>機械利用時間（作業能率）</t>
    <rPh sb="0" eb="2">
      <t>キカイ</t>
    </rPh>
    <rPh sb="2" eb="4">
      <t>リヨウ</t>
    </rPh>
    <rPh sb="4" eb="6">
      <t>ジカン</t>
    </rPh>
    <rPh sb="7" eb="9">
      <t>サギョウ</t>
    </rPh>
    <rPh sb="9" eb="11">
      <t>ノウリツ</t>
    </rPh>
    <phoneticPr fontId="1"/>
  </si>
  <si>
    <t>ha</t>
  </si>
  <si>
    <t>回</t>
    <rPh sb="0" eb="1">
      <t>カイ</t>
    </rPh>
    <phoneticPr fontId="1"/>
  </si>
  <si>
    <t>ha/日</t>
    <rPh sb="3" eb="4">
      <t>ニチ</t>
    </rPh>
    <phoneticPr fontId="1"/>
  </si>
  <si>
    <t>①＝②×⑨</t>
  </si>
  <si>
    <t>ha/時</t>
    <rPh sb="3" eb="4">
      <t>ジ</t>
    </rPh>
    <phoneticPr fontId="1"/>
  </si>
  <si>
    <t>時/ha</t>
    <rPh sb="0" eb="1">
      <t>ジ</t>
    </rPh>
    <phoneticPr fontId="1"/>
  </si>
  <si>
    <t>km/時</t>
    <rPh sb="3" eb="4">
      <t>ジ</t>
    </rPh>
    <phoneticPr fontId="1"/>
  </si>
  <si>
    <t>m</t>
  </si>
  <si>
    <t>②＝1÷④</t>
  </si>
  <si>
    <t>時/日</t>
    <rPh sb="0" eb="1">
      <t>ジ</t>
    </rPh>
    <rPh sb="2" eb="3">
      <t>ニチ</t>
    </rPh>
    <phoneticPr fontId="1"/>
  </si>
  <si>
    <t>％</t>
  </si>
  <si>
    <t>項　目</t>
    <rPh sb="0" eb="1">
      <t>コウ</t>
    </rPh>
    <rPh sb="2" eb="3">
      <t>メ</t>
    </rPh>
    <phoneticPr fontId="1"/>
  </si>
  <si>
    <t>日</t>
    <rPh sb="0" eb="1">
      <t>ニチ</t>
    </rPh>
    <phoneticPr fontId="1"/>
  </si>
  <si>
    <t>適期作業期間</t>
    <rPh sb="0" eb="2">
      <t>テッキ</t>
    </rPh>
    <rPh sb="2" eb="4">
      <t>サギョウ</t>
    </rPh>
    <rPh sb="4" eb="6">
      <t>キカン</t>
    </rPh>
    <phoneticPr fontId="1"/>
  </si>
  <si>
    <t>月日～月日</t>
    <rPh sb="0" eb="2">
      <t>ガッピ</t>
    </rPh>
    <rPh sb="3" eb="5">
      <t>ガッピ</t>
    </rPh>
    <phoneticPr fontId="1"/>
  </si>
  <si>
    <t>⑥</t>
  </si>
  <si>
    <t>①＝②×⑧</t>
  </si>
  <si>
    <t>⑮</t>
  </si>
  <si>
    <t>⑦</t>
  </si>
  <si>
    <t>⑩</t>
  </si>
  <si>
    <t>晴天率を考慮</t>
    <rPh sb="0" eb="3">
      <t>セイテンリツ</t>
    </rPh>
    <rPh sb="4" eb="6">
      <t>コウリョ</t>
    </rPh>
    <phoneticPr fontId="1"/>
  </si>
  <si>
    <t>作業可能時間</t>
    <rPh sb="0" eb="2">
      <t>サギョウ</t>
    </rPh>
    <rPh sb="2" eb="4">
      <t>カノウ</t>
    </rPh>
    <rPh sb="4" eb="6">
      <t>ジカン</t>
    </rPh>
    <phoneticPr fontId="1"/>
  </si>
  <si>
    <t>時</t>
    <rPh sb="0" eb="1">
      <t>ジ</t>
    </rPh>
    <phoneticPr fontId="1"/>
  </si>
  <si>
    <t>⑫÷③</t>
  </si>
  <si>
    <t>③</t>
  </si>
  <si>
    <t>機械利用時間合計</t>
    <rPh sb="0" eb="2">
      <t>キカイ</t>
    </rPh>
    <rPh sb="2" eb="4">
      <t>リヨウ</t>
    </rPh>
    <rPh sb="4" eb="6">
      <t>ジカン</t>
    </rPh>
    <rPh sb="6" eb="8">
      <t>ゴウケイ</t>
    </rPh>
    <phoneticPr fontId="1"/>
  </si>
  <si>
    <t>作業幅</t>
    <rPh sb="0" eb="2">
      <t>サギョウ</t>
    </rPh>
    <rPh sb="2" eb="3">
      <t>ハバ</t>
    </rPh>
    <phoneticPr fontId="1"/>
  </si>
  <si>
    <t>⑤＝⑥×⑦÷10</t>
  </si>
  <si>
    <t>⑨＝⑩×⑪÷100</t>
  </si>
  <si>
    <t>⑪</t>
  </si>
  <si>
    <t>⑫＝⑨×⑬</t>
  </si>
  <si>
    <t>⑬＝⑮×⑯÷100</t>
  </si>
  <si>
    <t>⑰</t>
  </si>
  <si>
    <t>⑧</t>
  </si>
  <si>
    <t>目標年度の作業面積</t>
    <rPh sb="0" eb="2">
      <t>モクヒョウ</t>
    </rPh>
    <rPh sb="2" eb="4">
      <t>ネンド</t>
    </rPh>
    <rPh sb="5" eb="7">
      <t>サギョウ</t>
    </rPh>
    <rPh sb="7" eb="9">
      <t>メンセキ</t>
    </rPh>
    <phoneticPr fontId="1"/>
  </si>
  <si>
    <t>導入台数</t>
    <rPh sb="0" eb="2">
      <t>ドウニュウ</t>
    </rPh>
    <rPh sb="2" eb="4">
      <t>ダイスウ</t>
    </rPh>
    <phoneticPr fontId="1"/>
  </si>
  <si>
    <t>台</t>
    <rPh sb="0" eb="1">
      <t>ダイ</t>
    </rPh>
    <phoneticPr fontId="1"/>
  </si>
  <si>
    <t>１以上より妥当</t>
    <rPh sb="1" eb="3">
      <t>イジョウ</t>
    </rPh>
    <rPh sb="5" eb="7">
      <t>ダトウ</t>
    </rPh>
    <phoneticPr fontId="1"/>
  </si>
  <si>
    <t>田起こし２回
代かき４回</t>
  </si>
  <si>
    <t>田起こし・代かき</t>
    <rPh sb="0" eb="2">
      <t>タオ</t>
    </rPh>
    <rPh sb="5" eb="6">
      <t>ダイ</t>
    </rPh>
    <phoneticPr fontId="1"/>
  </si>
  <si>
    <t>速度：聞き取り
幅：カタログ値参照</t>
    <rPh sb="0" eb="2">
      <t>ソクド</t>
    </rPh>
    <rPh sb="3" eb="4">
      <t>キ</t>
    </rPh>
    <rPh sb="5" eb="6">
      <t>ト</t>
    </rPh>
    <rPh sb="8" eb="9">
      <t>ハバ</t>
    </rPh>
    <rPh sb="14" eb="15">
      <t>チ</t>
    </rPh>
    <rPh sb="15" eb="17">
      <t>サンショウ</t>
    </rPh>
    <phoneticPr fontId="1"/>
  </si>
  <si>
    <t>Ａ＝①×⑪÷⑮</t>
  </si>
  <si>
    <t>②＝1÷③</t>
  </si>
  <si>
    <t>③＝1÷（④×⑦÷100）</t>
  </si>
  <si>
    <t>④＝⑤×⑥÷10</t>
  </si>
  <si>
    <t>⑤</t>
  </si>
  <si>
    <t>⑧＝⑨×⑩÷100</t>
  </si>
  <si>
    <t>⑨</t>
  </si>
  <si>
    <t>⑪＝⑬×⑭÷100</t>
  </si>
  <si>
    <t>⑫</t>
  </si>
  <si>
    <t>⑬</t>
  </si>
  <si>
    <t>計算値</t>
    <rPh sb="0" eb="3">
      <t>ケイサンチ</t>
    </rPh>
    <phoneticPr fontId="1"/>
  </si>
  <si>
    <t>カタログ値から引用</t>
    <rPh sb="4" eb="5">
      <t>チ</t>
    </rPh>
    <rPh sb="7" eb="9">
      <t>インヨウ</t>
    </rPh>
    <phoneticPr fontId="1"/>
  </si>
  <si>
    <t>50％と想定（苗補給、ほ場旋回、ほ場間移動）</t>
    <rPh sb="4" eb="6">
      <t>ソウテイ</t>
    </rPh>
    <rPh sb="7" eb="8">
      <t>ナエ</t>
    </rPh>
    <rPh sb="8" eb="10">
      <t>ホキュウ</t>
    </rPh>
    <rPh sb="12" eb="13">
      <t>ジョウ</t>
    </rPh>
    <rPh sb="13" eb="15">
      <t>センカイ</t>
    </rPh>
    <rPh sb="17" eb="18">
      <t>ジョウ</t>
    </rPh>
    <rPh sb="18" eb="19">
      <t>カン</t>
    </rPh>
    <rPh sb="19" eb="21">
      <t>イドウ</t>
    </rPh>
    <phoneticPr fontId="1"/>
  </si>
  <si>
    <t>作業開始8時、作業終了17時</t>
    <rPh sb="0" eb="2">
      <t>サギョウ</t>
    </rPh>
    <rPh sb="2" eb="4">
      <t>カイシ</t>
    </rPh>
    <rPh sb="5" eb="6">
      <t>ジ</t>
    </rPh>
    <rPh sb="7" eb="9">
      <t>サギョウ</t>
    </rPh>
    <rPh sb="9" eb="11">
      <t>シュウリョウ</t>
    </rPh>
    <rPh sb="13" eb="14">
      <t>ジ</t>
    </rPh>
    <phoneticPr fontId="1"/>
  </si>
  <si>
    <t>別紙計算による</t>
    <rPh sb="0" eb="2">
      <t>ベッシ</t>
    </rPh>
    <rPh sb="2" eb="4">
      <t>ケイサン</t>
    </rPh>
    <phoneticPr fontId="1"/>
  </si>
  <si>
    <t>適期作業期間:青森県稲作改善指導要領引用</t>
    <rPh sb="0" eb="2">
      <t>テッキ</t>
    </rPh>
    <rPh sb="2" eb="4">
      <t>サギョウ</t>
    </rPh>
    <rPh sb="4" eb="6">
      <t>キカン</t>
    </rPh>
    <rPh sb="7" eb="10">
      <t>アオモリケン</t>
    </rPh>
    <rPh sb="10" eb="12">
      <t>イナサク</t>
    </rPh>
    <rPh sb="12" eb="14">
      <t>カイゼン</t>
    </rPh>
    <rPh sb="14" eb="16">
      <t>シドウ</t>
    </rPh>
    <rPh sb="16" eb="18">
      <t>ヨウリョウ</t>
    </rPh>
    <rPh sb="18" eb="20">
      <t>インヨウ</t>
    </rPh>
    <phoneticPr fontId="1"/>
  </si>
  <si>
    <t>本人から聞き取り</t>
    <rPh sb="0" eb="2">
      <t>ホンニン</t>
    </rPh>
    <rPh sb="4" eb="5">
      <t>キ</t>
    </rPh>
    <rPh sb="6" eb="7">
      <t>ト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</si>
</sst>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"/>
    <numFmt numFmtId="177" formatCode="0.000"/>
    <numFmt numFmtId="178" formatCode="0_);[Red]\(0\)"/>
  </numFmts>
  <fonts count="10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12"/>
      <color theme="1"/>
      <name val="ＭＳ ゴシック"/>
      <family val="3"/>
    </font>
    <font>
      <b/>
      <sz val="12"/>
      <color rgb="FFFF0000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auto="1"/>
      <name val="ＭＳ 明朝"/>
      <family val="1"/>
    </font>
    <font>
      <sz val="9"/>
      <color theme="1"/>
      <name val="ＭＳ 明朝"/>
      <family val="1"/>
    </font>
    <font>
      <sz val="6"/>
      <color auto="1"/>
      <name val="游ゴシック"/>
      <family val="3"/>
    </font>
    <font>
      <b/>
      <sz val="12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>
      <alignment vertical="center"/>
    </xf>
    <xf numFmtId="0" fontId="0" fillId="0" borderId="7" xfId="0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textRotation="255" shrinkToFit="1"/>
    </xf>
    <xf numFmtId="0" fontId="0" fillId="0" borderId="11" xfId="0" applyBorder="1" applyAlignment="1">
      <alignment vertical="center" textRotation="255" shrinkToFit="1"/>
    </xf>
    <xf numFmtId="0" fontId="0" fillId="0" borderId="12" xfId="0" applyBorder="1" applyAlignment="1">
      <alignment vertical="center" textRotation="255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wrapText="1"/>
    </xf>
    <xf numFmtId="2" fontId="2" fillId="0" borderId="19" xfId="0" applyNumberFormat="1" applyFont="1" applyBorder="1">
      <alignment vertical="center"/>
    </xf>
    <xf numFmtId="176" fontId="0" fillId="0" borderId="12" xfId="0" applyNumberFormat="1" applyBorder="1" applyAlignment="1">
      <alignment vertical="center" shrinkToFit="1"/>
    </xf>
    <xf numFmtId="2" fontId="0" fillId="0" borderId="6" xfId="0" applyNumberFormat="1" applyBorder="1" applyAlignment="1">
      <alignment vertical="center" shrinkToFit="1"/>
    </xf>
    <xf numFmtId="2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7" fontId="0" fillId="0" borderId="6" xfId="0" applyNumberFormat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6" fillId="0" borderId="5" xfId="0" applyFont="1" applyFill="1" applyBorder="1">
      <alignment vertical="center"/>
    </xf>
    <xf numFmtId="176" fontId="6" fillId="0" borderId="5" xfId="0" applyNumberFormat="1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56" fontId="6" fillId="0" borderId="1" xfId="0" applyNumberFormat="1" applyFont="1" applyFill="1" applyBorder="1" applyAlignment="1">
      <alignment horizontal="center" vertical="center" wrapText="1"/>
    </xf>
    <xf numFmtId="56" fontId="6" fillId="0" borderId="4" xfId="0" applyNumberFormat="1" applyFont="1" applyFill="1" applyBorder="1" applyAlignment="1">
      <alignment horizontal="center" vertical="center" wrapText="1"/>
    </xf>
    <xf numFmtId="56" fontId="6" fillId="0" borderId="10" xfId="0" applyNumberFormat="1" applyFont="1" applyFill="1" applyBorder="1" applyAlignment="1">
      <alignment horizontal="center" vertical="center" wrapText="1"/>
    </xf>
    <xf numFmtId="56" fontId="6" fillId="0" borderId="12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right" vertical="center"/>
    </xf>
    <xf numFmtId="0" fontId="6" fillId="0" borderId="6" xfId="0" applyFont="1" applyFill="1" applyBorder="1">
      <alignment vertical="center"/>
    </xf>
    <xf numFmtId="2" fontId="6" fillId="0" borderId="6" xfId="0" applyNumberFormat="1" applyFont="1" applyFill="1" applyBorder="1">
      <alignment vertical="center"/>
    </xf>
    <xf numFmtId="0" fontId="5" fillId="0" borderId="20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4" fillId="0" borderId="6" xfId="0" applyFont="1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6" xfId="0" applyBorder="1">
      <alignment vertical="center"/>
    </xf>
    <xf numFmtId="0" fontId="4" fillId="0" borderId="10" xfId="0" applyFont="1" applyFill="1" applyBorder="1" applyAlignment="1">
      <alignment vertical="center" wrapText="1"/>
    </xf>
    <xf numFmtId="0" fontId="0" fillId="0" borderId="12" xfId="0" applyFont="1" applyFill="1" applyBorder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176" fontId="9" fillId="0" borderId="18" xfId="0" applyNumberFormat="1" applyFont="1" applyBorder="1">
      <alignment vertical="center"/>
    </xf>
    <xf numFmtId="176" fontId="0" fillId="0" borderId="12" xfId="0" applyNumberFormat="1" applyBorder="1">
      <alignment vertical="center"/>
    </xf>
    <xf numFmtId="2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35" fontId="0" fillId="0" borderId="21" xfId="0" applyNumberFormat="1" applyBorder="1" applyAlignment="1">
      <alignment vertical="center" wrapText="1"/>
    </xf>
    <xf numFmtId="35" fontId="0" fillId="0" borderId="22" xfId="0" applyNumberFormat="1" applyBorder="1" applyAlignment="1">
      <alignment vertical="center" wrapText="1"/>
    </xf>
    <xf numFmtId="178" fontId="0" fillId="0" borderId="6" xfId="0" applyNumberFormat="1" applyBorder="1" applyAlignment="1">
      <alignment horizontal="right" vertical="center"/>
    </xf>
    <xf numFmtId="0" fontId="0" fillId="0" borderId="20" xfId="0" applyBorder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35" fontId="6" fillId="0" borderId="1" xfId="0" applyNumberFormat="1" applyFont="1" applyBorder="1" applyAlignment="1">
      <alignment horizontal="center" vertical="center" wrapText="1"/>
    </xf>
    <xf numFmtId="35" fontId="6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5:L35"/>
  <sheetViews>
    <sheetView showGridLines="0" tabSelected="1" view="pageBreakPreview" zoomScale="94" zoomScaleSheetLayoutView="94" workbookViewId="0">
      <selection sqref="A1:H3"/>
    </sheetView>
  </sheetViews>
  <sheetFormatPr defaultRowHeight="14.25"/>
  <cols>
    <col min="1" max="1" width="1.3984375" customWidth="1"/>
    <col min="2" max="2" width="3.8984375" customWidth="1"/>
    <col min="3" max="3" width="2.69921875" customWidth="1"/>
    <col min="4" max="4" width="2.8984375" customWidth="1"/>
    <col min="5" max="5" width="19.69921875" customWidth="1"/>
    <col min="6" max="6" width="9.3984375" style="1" customWidth="1"/>
    <col min="7" max="7" width="13" customWidth="1"/>
    <col min="8" max="8" width="10.3984375" customWidth="1"/>
    <col min="9" max="9" width="17.5" customWidth="1"/>
    <col min="10" max="10" width="1" customWidth="1"/>
    <col min="11" max="11" width="11.75" bestFit="1" customWidth="1"/>
  </cols>
  <sheetData>
    <row r="4" spans="2:9" ht="9" customHeight="1"/>
    <row r="5" spans="2:9" ht="20.100000000000001" customHeight="1">
      <c r="B5" s="2" t="s">
        <v>34</v>
      </c>
      <c r="C5" s="12"/>
      <c r="D5" s="12"/>
      <c r="E5" s="26"/>
      <c r="F5" s="36" t="s">
        <v>20</v>
      </c>
      <c r="G5" s="36" t="s">
        <v>6</v>
      </c>
      <c r="H5" s="49"/>
      <c r="I5" s="36" t="s">
        <v>15</v>
      </c>
    </row>
    <row r="6" spans="2:9" ht="20.100000000000001" customHeight="1">
      <c r="B6" s="3" t="s">
        <v>2</v>
      </c>
      <c r="C6" s="13"/>
      <c r="D6" s="13"/>
      <c r="E6" s="27"/>
      <c r="F6" s="37" t="s">
        <v>23</v>
      </c>
      <c r="G6" s="43" t="s">
        <v>46</v>
      </c>
      <c r="H6" s="50">
        <f>H18/H9</f>
        <v>6.9997593599999988</v>
      </c>
      <c r="I6" s="67"/>
    </row>
    <row r="7" spans="2:9" ht="20.100000000000001" customHeight="1">
      <c r="B7" s="4" t="s">
        <v>5</v>
      </c>
      <c r="C7" s="14"/>
      <c r="D7" s="14"/>
      <c r="E7" s="28"/>
      <c r="F7" s="38" t="s">
        <v>25</v>
      </c>
      <c r="G7" s="44" t="s">
        <v>26</v>
      </c>
      <c r="H7" s="51">
        <f>H8*H15</f>
        <v>0.30808799999999997</v>
      </c>
      <c r="I7" s="68"/>
    </row>
    <row r="8" spans="2:9" ht="21" customHeight="1">
      <c r="B8" s="4"/>
      <c r="C8" s="15" t="s">
        <v>3</v>
      </c>
      <c r="D8" s="22"/>
      <c r="E8" s="29"/>
      <c r="F8" s="39" t="s">
        <v>27</v>
      </c>
      <c r="G8" s="45" t="s">
        <v>31</v>
      </c>
      <c r="H8" s="52">
        <f>1/H10</f>
        <v>4.4000000000000004e-002</v>
      </c>
      <c r="I8" s="69"/>
    </row>
    <row r="9" spans="2:9" ht="23.25" customHeight="1">
      <c r="B9" s="4"/>
      <c r="C9" s="15" t="s">
        <v>48</v>
      </c>
      <c r="D9" s="22"/>
      <c r="E9" s="29"/>
      <c r="F9" s="39" t="s">
        <v>28</v>
      </c>
      <c r="G9" s="46" t="s">
        <v>47</v>
      </c>
      <c r="H9" s="53">
        <f>H10</f>
        <v>22.727272727272727</v>
      </c>
      <c r="I9" s="70"/>
    </row>
    <row r="10" spans="2:9" ht="27.75" customHeight="1">
      <c r="B10" s="4"/>
      <c r="C10" s="16" t="s">
        <v>22</v>
      </c>
      <c r="D10" s="23"/>
      <c r="E10" s="30"/>
      <c r="F10" s="39" t="s">
        <v>28</v>
      </c>
      <c r="G10" s="46" t="s">
        <v>21</v>
      </c>
      <c r="H10" s="54">
        <f>1/(H11*H14/100)*H26</f>
        <v>22.727272727272727</v>
      </c>
      <c r="I10" s="71"/>
    </row>
    <row r="11" spans="2:9" ht="24" customHeight="1">
      <c r="B11" s="4"/>
      <c r="C11" s="4"/>
      <c r="D11" s="7" t="s">
        <v>8</v>
      </c>
      <c r="E11" s="26"/>
      <c r="F11" s="39" t="s">
        <v>27</v>
      </c>
      <c r="G11" s="46" t="s">
        <v>50</v>
      </c>
      <c r="H11" s="55">
        <f>H12*H13/10</f>
        <v>0.33</v>
      </c>
      <c r="I11" s="69"/>
    </row>
    <row r="12" spans="2:9" ht="22.5" customHeight="1">
      <c r="B12" s="4"/>
      <c r="C12" s="4"/>
      <c r="D12" s="4"/>
      <c r="E12" s="9" t="s">
        <v>17</v>
      </c>
      <c r="F12" s="39" t="s">
        <v>29</v>
      </c>
      <c r="G12" s="45" t="s">
        <v>38</v>
      </c>
      <c r="H12" s="56">
        <v>1.5</v>
      </c>
      <c r="I12" s="72" t="s">
        <v>63</v>
      </c>
    </row>
    <row r="13" spans="2:9" ht="22.5" customHeight="1">
      <c r="B13" s="4"/>
      <c r="C13" s="4"/>
      <c r="D13" s="5"/>
      <c r="E13" s="9" t="s">
        <v>49</v>
      </c>
      <c r="F13" s="39" t="s">
        <v>30</v>
      </c>
      <c r="G13" s="45" t="s">
        <v>41</v>
      </c>
      <c r="H13" s="56">
        <v>2.2000000000000002</v>
      </c>
      <c r="I13" s="73"/>
    </row>
    <row r="14" spans="2:9" ht="26.25" customHeight="1">
      <c r="B14" s="4"/>
      <c r="C14" s="5"/>
      <c r="D14" s="8" t="s">
        <v>0</v>
      </c>
      <c r="E14" s="31"/>
      <c r="F14" s="39" t="s">
        <v>33</v>
      </c>
      <c r="G14" s="45" t="s">
        <v>56</v>
      </c>
      <c r="H14" s="56">
        <v>80</v>
      </c>
      <c r="I14" s="74" t="s">
        <v>4</v>
      </c>
    </row>
    <row r="15" spans="2:9" ht="20.100000000000001" customHeight="1">
      <c r="B15" s="4"/>
      <c r="C15" s="7" t="s">
        <v>9</v>
      </c>
      <c r="D15" s="12"/>
      <c r="E15" s="26"/>
      <c r="F15" s="39" t="s">
        <v>32</v>
      </c>
      <c r="G15" s="45" t="s">
        <v>51</v>
      </c>
      <c r="H15" s="57">
        <f>H16*H17/100</f>
        <v>7.0019999999999989</v>
      </c>
      <c r="I15" s="69"/>
    </row>
    <row r="16" spans="2:9" ht="20.100000000000001" customHeight="1">
      <c r="B16" s="4"/>
      <c r="C16" s="4"/>
      <c r="D16" s="9" t="s">
        <v>10</v>
      </c>
      <c r="E16" s="9"/>
      <c r="F16" s="39" t="s">
        <v>32</v>
      </c>
      <c r="G16" s="45" t="s">
        <v>42</v>
      </c>
      <c r="H16" s="57">
        <v>9</v>
      </c>
      <c r="I16" s="69"/>
    </row>
    <row r="17" spans="2:12" ht="20.100000000000001" customHeight="1">
      <c r="B17" s="5"/>
      <c r="C17" s="5"/>
      <c r="D17" s="9" t="s">
        <v>11</v>
      </c>
      <c r="E17" s="9"/>
      <c r="F17" s="39" t="s">
        <v>33</v>
      </c>
      <c r="G17" s="45" t="s">
        <v>52</v>
      </c>
      <c r="H17" s="57">
        <v>77.8</v>
      </c>
      <c r="I17" s="69"/>
    </row>
    <row r="18" spans="2:12" ht="20.100000000000001" customHeight="1">
      <c r="B18" s="6" t="s">
        <v>44</v>
      </c>
      <c r="C18" s="17"/>
      <c r="D18" s="17"/>
      <c r="E18" s="32"/>
      <c r="F18" s="39" t="s">
        <v>45</v>
      </c>
      <c r="G18" s="45" t="s">
        <v>53</v>
      </c>
      <c r="H18" s="58">
        <f>H15*H19</f>
        <v>159.08543999999998</v>
      </c>
      <c r="I18" s="75"/>
    </row>
    <row r="19" spans="2:12" ht="17.25" customHeight="1">
      <c r="B19" s="7" t="s">
        <v>13</v>
      </c>
      <c r="C19" s="12"/>
      <c r="D19" s="12"/>
      <c r="E19" s="26"/>
      <c r="F19" s="39" t="s">
        <v>35</v>
      </c>
      <c r="G19" s="45" t="s">
        <v>54</v>
      </c>
      <c r="H19" s="59">
        <f>H24*H25/100</f>
        <v>22.72</v>
      </c>
      <c r="I19" s="71"/>
    </row>
    <row r="20" spans="2:12" ht="24" customHeight="1">
      <c r="B20" s="4"/>
      <c r="C20" s="18" t="s">
        <v>14</v>
      </c>
      <c r="D20" s="2" t="s">
        <v>36</v>
      </c>
      <c r="E20" s="33"/>
      <c r="F20" s="40" t="s">
        <v>37</v>
      </c>
      <c r="G20" s="47" t="s">
        <v>7</v>
      </c>
      <c r="H20" s="60">
        <v>45757</v>
      </c>
      <c r="I20" s="76" t="s">
        <v>62</v>
      </c>
    </row>
    <row r="21" spans="2:12" ht="21.75" customHeight="1">
      <c r="B21" s="4"/>
      <c r="C21" s="19"/>
      <c r="D21" s="24"/>
      <c r="E21" s="34"/>
      <c r="F21" s="41"/>
      <c r="G21" s="48"/>
      <c r="H21" s="61">
        <v>45777</v>
      </c>
      <c r="I21" s="77"/>
    </row>
    <row r="22" spans="2:12" ht="21.75" customHeight="1">
      <c r="B22" s="4"/>
      <c r="C22" s="19"/>
      <c r="D22" s="24"/>
      <c r="E22" s="34"/>
      <c r="F22" s="41"/>
      <c r="G22" s="48"/>
      <c r="H22" s="62">
        <v>45945</v>
      </c>
      <c r="I22" s="77"/>
    </row>
    <row r="23" spans="2:12" ht="21.75" customHeight="1">
      <c r="B23" s="4"/>
      <c r="C23" s="19"/>
      <c r="D23" s="25"/>
      <c r="E23" s="35"/>
      <c r="F23" s="42"/>
      <c r="G23" s="44"/>
      <c r="H23" s="63">
        <v>45955</v>
      </c>
      <c r="I23" s="78"/>
    </row>
    <row r="24" spans="2:12" ht="20.100000000000001" customHeight="1">
      <c r="B24" s="4"/>
      <c r="C24" s="20"/>
      <c r="D24" s="9" t="s">
        <v>16</v>
      </c>
      <c r="E24" s="9"/>
      <c r="F24" s="39" t="s">
        <v>35</v>
      </c>
      <c r="G24" s="45" t="s">
        <v>40</v>
      </c>
      <c r="H24" s="64">
        <v>32</v>
      </c>
      <c r="I24" s="79"/>
    </row>
    <row r="25" spans="2:12" ht="20.100000000000001" customHeight="1">
      <c r="B25" s="5"/>
      <c r="C25" s="8" t="s">
        <v>18</v>
      </c>
      <c r="D25" s="21"/>
      <c r="E25" s="31"/>
      <c r="F25" s="39" t="s">
        <v>33</v>
      </c>
      <c r="G25" s="45" t="s">
        <v>12</v>
      </c>
      <c r="H25" s="57">
        <v>71</v>
      </c>
      <c r="I25" s="79" t="s">
        <v>43</v>
      </c>
      <c r="K25" s="81"/>
      <c r="L25" s="81"/>
    </row>
    <row r="26" spans="2:12" ht="21">
      <c r="B26" s="8" t="s">
        <v>1</v>
      </c>
      <c r="C26" s="21"/>
      <c r="D26" s="21"/>
      <c r="E26" s="31"/>
      <c r="F26" s="39" t="s">
        <v>24</v>
      </c>
      <c r="G26" s="45" t="s">
        <v>55</v>
      </c>
      <c r="H26" s="65">
        <v>6</v>
      </c>
      <c r="I26" s="80" t="s">
        <v>61</v>
      </c>
    </row>
    <row r="27" spans="2:12" ht="20.100000000000001" customHeight="1">
      <c r="B27" s="8" t="s">
        <v>57</v>
      </c>
      <c r="C27" s="21"/>
      <c r="D27" s="21"/>
      <c r="E27" s="31"/>
      <c r="F27" s="39" t="s">
        <v>23</v>
      </c>
      <c r="G27" s="45"/>
      <c r="H27" s="65">
        <v>10</v>
      </c>
      <c r="I27" s="79"/>
    </row>
    <row r="28" spans="2:12" ht="20.100000000000001" customHeight="1">
      <c r="B28" s="9" t="s">
        <v>58</v>
      </c>
      <c r="C28" s="9"/>
      <c r="D28" s="9"/>
      <c r="E28" s="9"/>
      <c r="F28" s="39" t="s">
        <v>59</v>
      </c>
      <c r="G28" s="45"/>
      <c r="H28" s="66">
        <f>H27/H6</f>
        <v>1.428620540463837</v>
      </c>
      <c r="I28" s="79" t="s">
        <v>60</v>
      </c>
    </row>
    <row r="29" spans="2:12" ht="6.75" customHeight="1"/>
    <row r="32" spans="2:12">
      <c r="B32" s="10"/>
      <c r="C32" s="10"/>
      <c r="D32" s="10"/>
      <c r="E32" s="10"/>
      <c r="F32" s="10"/>
      <c r="G32" s="10"/>
      <c r="H32" s="10"/>
      <c r="I32" s="10"/>
    </row>
    <row r="33" spans="2:9">
      <c r="B33" s="10"/>
      <c r="C33" s="10"/>
      <c r="D33" s="10"/>
      <c r="E33" s="10"/>
      <c r="F33" s="10"/>
      <c r="G33" s="10"/>
      <c r="H33" s="10"/>
      <c r="I33" s="10"/>
    </row>
    <row r="35" spans="2:9">
      <c r="B35" s="11"/>
    </row>
  </sheetData>
  <mergeCells count="25">
    <mergeCell ref="B5:E5"/>
    <mergeCell ref="B6:E6"/>
    <mergeCell ref="B7:E7"/>
    <mergeCell ref="C8:E8"/>
    <mergeCell ref="C9:E9"/>
    <mergeCell ref="C10:E10"/>
    <mergeCell ref="D11:E11"/>
    <mergeCell ref="D14:E14"/>
    <mergeCell ref="C15:E15"/>
    <mergeCell ref="D16:E16"/>
    <mergeCell ref="D17:E17"/>
    <mergeCell ref="B18:E18"/>
    <mergeCell ref="B19:E19"/>
    <mergeCell ref="D24:E24"/>
    <mergeCell ref="C25:E25"/>
    <mergeCell ref="B26:E26"/>
    <mergeCell ref="B27:E27"/>
    <mergeCell ref="B28:E28"/>
    <mergeCell ref="I12:I13"/>
    <mergeCell ref="C20:C24"/>
    <mergeCell ref="D20:E23"/>
    <mergeCell ref="F20:F23"/>
    <mergeCell ref="G20:G23"/>
    <mergeCell ref="I20:I23"/>
    <mergeCell ref="B32:I33"/>
  </mergeCells>
  <phoneticPr fontId="1"/>
  <pageMargins left="0.7" right="0.7" top="0.75" bottom="0.75" header="0.3" footer="0.3"/>
  <pageSetup paperSize="9" scale="90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21"/>
  <sheetViews>
    <sheetView topLeftCell="A10" workbookViewId="0">
      <selection activeCell="E30" sqref="E30"/>
    </sheetView>
  </sheetViews>
  <sheetFormatPr defaultRowHeight="14.25"/>
  <cols>
    <col min="1" max="1" width="1.375" customWidth="1"/>
    <col min="2" max="2" width="3.875" customWidth="1"/>
    <col min="3" max="3" width="2.75" customWidth="1"/>
    <col min="4" max="4" width="2.875" customWidth="1"/>
    <col min="5" max="5" width="19.75" customWidth="1"/>
    <col min="6" max="6" width="9.375" style="1" customWidth="1"/>
    <col min="7" max="7" width="13" customWidth="1"/>
    <col min="8" max="8" width="10.125" customWidth="1"/>
    <col min="9" max="9" width="23.625" customWidth="1"/>
    <col min="10" max="10" width="1" customWidth="1"/>
  </cols>
  <sheetData>
    <row r="1" spans="2:11">
      <c r="B1" s="82"/>
      <c r="C1" s="82"/>
      <c r="D1" s="82"/>
      <c r="E1" s="82"/>
      <c r="F1" s="82"/>
      <c r="G1" s="82"/>
      <c r="H1" s="82"/>
      <c r="I1" s="82"/>
    </row>
    <row r="3" spans="2:11" ht="9" customHeight="1"/>
    <row r="4" spans="2:11" ht="20.100000000000001" customHeight="1">
      <c r="B4" s="2" t="s">
        <v>34</v>
      </c>
      <c r="C4" s="12"/>
      <c r="D4" s="12"/>
      <c r="E4" s="26"/>
      <c r="F4" s="36" t="s">
        <v>20</v>
      </c>
      <c r="G4" s="36" t="s">
        <v>6</v>
      </c>
      <c r="H4" s="36" t="s">
        <v>74</v>
      </c>
      <c r="I4" s="36" t="s">
        <v>15</v>
      </c>
    </row>
    <row r="5" spans="2:11" ht="20.100000000000001" customHeight="1">
      <c r="B5" s="83" t="s">
        <v>2</v>
      </c>
      <c r="C5" s="84"/>
      <c r="D5" s="84"/>
      <c r="E5" s="87"/>
      <c r="F5" s="37" t="s">
        <v>23</v>
      </c>
      <c r="G5" s="43" t="s">
        <v>64</v>
      </c>
      <c r="H5" s="89">
        <f>H6*H16/H21</f>
        <v>12.202185600000005</v>
      </c>
      <c r="I5" s="96"/>
    </row>
    <row r="6" spans="2:11" ht="20.100000000000001" customHeight="1">
      <c r="B6" s="4" t="s">
        <v>5</v>
      </c>
      <c r="C6" s="85"/>
      <c r="D6" s="85"/>
      <c r="E6" s="28"/>
      <c r="F6" s="38" t="s">
        <v>25</v>
      </c>
      <c r="G6" s="44" t="s">
        <v>39</v>
      </c>
      <c r="H6" s="90">
        <f>H7*H13</f>
        <v>1.3866120000000004</v>
      </c>
      <c r="I6" s="68"/>
    </row>
    <row r="7" spans="2:11" ht="39" customHeight="1">
      <c r="B7" s="4"/>
      <c r="C7" s="8" t="s">
        <v>3</v>
      </c>
      <c r="D7" s="21"/>
      <c r="E7" s="31"/>
      <c r="F7" s="39" t="s">
        <v>27</v>
      </c>
      <c r="G7" s="45" t="s">
        <v>65</v>
      </c>
      <c r="H7" s="91">
        <f>1/H8</f>
        <v>0.22200000000000003</v>
      </c>
      <c r="I7" s="72"/>
    </row>
    <row r="8" spans="2:11" ht="31.5" customHeight="1">
      <c r="B8" s="4"/>
      <c r="C8" s="2" t="s">
        <v>22</v>
      </c>
      <c r="D8" s="86"/>
      <c r="E8" s="33"/>
      <c r="F8" s="39" t="s">
        <v>28</v>
      </c>
      <c r="G8" s="46" t="s">
        <v>66</v>
      </c>
      <c r="H8" s="54">
        <f>1/(H9*H12/100)</f>
        <v>4.5045045045045038</v>
      </c>
      <c r="I8" s="73"/>
    </row>
    <row r="9" spans="2:11" ht="32.1" customHeight="1">
      <c r="B9" s="4"/>
      <c r="C9" s="4"/>
      <c r="D9" s="7" t="s">
        <v>8</v>
      </c>
      <c r="E9" s="26"/>
      <c r="F9" s="39" t="s">
        <v>27</v>
      </c>
      <c r="G9" s="45" t="s">
        <v>67</v>
      </c>
      <c r="H9" s="91">
        <f>H10*H11/10</f>
        <v>0.44400000000000006</v>
      </c>
      <c r="I9" s="72" t="s">
        <v>75</v>
      </c>
    </row>
    <row r="10" spans="2:11" ht="32.1" customHeight="1">
      <c r="B10" s="4"/>
      <c r="C10" s="4"/>
      <c r="D10" s="4"/>
      <c r="E10" s="9" t="s">
        <v>17</v>
      </c>
      <c r="F10" s="39" t="s">
        <v>29</v>
      </c>
      <c r="G10" s="45" t="s">
        <v>68</v>
      </c>
      <c r="H10" s="71">
        <v>1.85</v>
      </c>
      <c r="I10" s="97"/>
    </row>
    <row r="11" spans="2:11" ht="32.1" customHeight="1">
      <c r="B11" s="4"/>
      <c r="C11" s="4"/>
      <c r="D11" s="5"/>
      <c r="E11" s="9" t="s">
        <v>49</v>
      </c>
      <c r="F11" s="39" t="s">
        <v>30</v>
      </c>
      <c r="G11" s="45" t="s">
        <v>38</v>
      </c>
      <c r="H11" s="71">
        <v>2.4</v>
      </c>
      <c r="I11" s="75"/>
    </row>
    <row r="12" spans="2:11" ht="45.75" customHeight="1">
      <c r="B12" s="4"/>
      <c r="C12" s="5"/>
      <c r="D12" s="8" t="s">
        <v>0</v>
      </c>
      <c r="E12" s="31"/>
      <c r="F12" s="39" t="s">
        <v>33</v>
      </c>
      <c r="G12" s="45" t="s">
        <v>41</v>
      </c>
      <c r="H12" s="71">
        <v>50</v>
      </c>
      <c r="I12" s="74" t="s">
        <v>76</v>
      </c>
    </row>
    <row r="13" spans="2:11" ht="20.100000000000001" customHeight="1">
      <c r="B13" s="4"/>
      <c r="C13" s="7" t="s">
        <v>9</v>
      </c>
      <c r="D13" s="12"/>
      <c r="E13" s="26"/>
      <c r="F13" s="39" t="s">
        <v>32</v>
      </c>
      <c r="G13" s="45" t="s">
        <v>69</v>
      </c>
      <c r="H13" s="71">
        <f>H14*H15/100</f>
        <v>6.2460000000000004</v>
      </c>
      <c r="I13" s="74"/>
      <c r="K13" s="100"/>
    </row>
    <row r="14" spans="2:11" ht="20.100000000000001" customHeight="1">
      <c r="B14" s="4"/>
      <c r="C14" s="4"/>
      <c r="D14" s="9" t="s">
        <v>10</v>
      </c>
      <c r="E14" s="9"/>
      <c r="F14" s="39" t="s">
        <v>32</v>
      </c>
      <c r="G14" s="45" t="s">
        <v>70</v>
      </c>
      <c r="H14" s="71">
        <v>9</v>
      </c>
      <c r="I14" s="45" t="s">
        <v>77</v>
      </c>
      <c r="K14" s="101"/>
    </row>
    <row r="15" spans="2:11" ht="20.100000000000001" customHeight="1">
      <c r="B15" s="5"/>
      <c r="C15" s="5"/>
      <c r="D15" s="9" t="s">
        <v>11</v>
      </c>
      <c r="E15" s="9"/>
      <c r="F15" s="39" t="s">
        <v>33</v>
      </c>
      <c r="G15" s="45" t="s">
        <v>42</v>
      </c>
      <c r="H15" s="71">
        <v>69.400000000000006</v>
      </c>
      <c r="I15" s="69" t="s">
        <v>78</v>
      </c>
    </row>
    <row r="16" spans="2:11" ht="17.25" customHeight="1">
      <c r="B16" s="7" t="s">
        <v>13</v>
      </c>
      <c r="C16" s="12"/>
      <c r="D16" s="12"/>
      <c r="E16" s="26"/>
      <c r="F16" s="39" t="s">
        <v>35</v>
      </c>
      <c r="G16" s="45" t="s">
        <v>71</v>
      </c>
      <c r="H16" s="92">
        <f>H19*H20/100</f>
        <v>8.8000000000000007</v>
      </c>
      <c r="I16" s="71"/>
    </row>
    <row r="17" spans="2:9" ht="24" customHeight="1">
      <c r="B17" s="4"/>
      <c r="C17" s="18" t="s">
        <v>14</v>
      </c>
      <c r="D17" s="2" t="s">
        <v>36</v>
      </c>
      <c r="E17" s="33"/>
      <c r="F17" s="40" t="s">
        <v>37</v>
      </c>
      <c r="G17" s="47" t="s">
        <v>72</v>
      </c>
      <c r="H17" s="93">
        <v>43966</v>
      </c>
      <c r="I17" s="98" t="s">
        <v>79</v>
      </c>
    </row>
    <row r="18" spans="2:9" ht="21.75" customHeight="1">
      <c r="B18" s="4"/>
      <c r="C18" s="19"/>
      <c r="D18" s="25"/>
      <c r="E18" s="35"/>
      <c r="F18" s="42"/>
      <c r="G18" s="88"/>
      <c r="H18" s="94">
        <v>43976</v>
      </c>
      <c r="I18" s="99"/>
    </row>
    <row r="19" spans="2:9" ht="20.100000000000001" customHeight="1">
      <c r="B19" s="4"/>
      <c r="C19" s="20"/>
      <c r="D19" s="9" t="s">
        <v>16</v>
      </c>
      <c r="E19" s="9"/>
      <c r="F19" s="39" t="s">
        <v>35</v>
      </c>
      <c r="G19" s="45" t="s">
        <v>73</v>
      </c>
      <c r="H19" s="95">
        <f>H18-H17+1</f>
        <v>11</v>
      </c>
      <c r="I19" s="79"/>
    </row>
    <row r="20" spans="2:9" ht="20.100000000000001" customHeight="1">
      <c r="B20" s="5"/>
      <c r="C20" s="8" t="s">
        <v>18</v>
      </c>
      <c r="D20" s="21"/>
      <c r="E20" s="31"/>
      <c r="F20" s="39" t="s">
        <v>33</v>
      </c>
      <c r="G20" s="45" t="s">
        <v>7</v>
      </c>
      <c r="H20" s="71">
        <v>80</v>
      </c>
      <c r="I20" s="79" t="s">
        <v>43</v>
      </c>
    </row>
    <row r="21" spans="2:9" ht="20.100000000000001" customHeight="1">
      <c r="B21" s="8" t="s">
        <v>1</v>
      </c>
      <c r="C21" s="21"/>
      <c r="D21" s="21"/>
      <c r="E21" s="31"/>
      <c r="F21" s="39" t="s">
        <v>24</v>
      </c>
      <c r="G21" s="45" t="s">
        <v>40</v>
      </c>
      <c r="H21" s="71">
        <v>1</v>
      </c>
      <c r="I21" s="79"/>
    </row>
    <row r="22" spans="2:9" ht="6.75" customHeight="1"/>
  </sheetData>
  <mergeCells count="22">
    <mergeCell ref="B1:I1"/>
    <mergeCell ref="B4:E4"/>
    <mergeCell ref="B5:E5"/>
    <mergeCell ref="B6:E6"/>
    <mergeCell ref="C7:E7"/>
    <mergeCell ref="C8:E8"/>
    <mergeCell ref="D9:E9"/>
    <mergeCell ref="D12:E12"/>
    <mergeCell ref="C13:E13"/>
    <mergeCell ref="D14:E14"/>
    <mergeCell ref="D15:E15"/>
    <mergeCell ref="B16:E16"/>
    <mergeCell ref="D19:E19"/>
    <mergeCell ref="C20:E20"/>
    <mergeCell ref="B21:E21"/>
    <mergeCell ref="I7:I8"/>
    <mergeCell ref="I9:I11"/>
    <mergeCell ref="C17:C19"/>
    <mergeCell ref="D17:E18"/>
    <mergeCell ref="F17:F18"/>
    <mergeCell ref="G17:G18"/>
    <mergeCell ref="I17:I18"/>
  </mergeCells>
  <phoneticPr fontId="8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5:I33"/>
  <sheetViews>
    <sheetView workbookViewId="0">
      <selection activeCell="L12" sqref="L12"/>
    </sheetView>
  </sheetViews>
  <sheetFormatPr defaultRowHeight="14.25"/>
  <cols>
    <col min="1" max="1" width="1.3984375" customWidth="1"/>
    <col min="2" max="2" width="3.8984375" customWidth="1"/>
    <col min="3" max="3" width="2.69921875" customWidth="1"/>
    <col min="4" max="4" width="2.8984375" customWidth="1"/>
    <col min="5" max="5" width="19.69921875" customWidth="1"/>
    <col min="6" max="6" width="9.3984375" style="1" customWidth="1"/>
    <col min="7" max="7" width="13" customWidth="1"/>
    <col min="8" max="8" width="10.3984375" customWidth="1"/>
    <col min="9" max="9" width="17.5" customWidth="1"/>
    <col min="10" max="10" width="1" customWidth="1"/>
  </cols>
  <sheetData>
    <row r="4" spans="2:9" ht="9" customHeight="1"/>
    <row r="5" spans="2:9" ht="20.100000000000001" customHeight="1">
      <c r="B5" s="2" t="s">
        <v>34</v>
      </c>
      <c r="C5" s="12"/>
      <c r="D5" s="12"/>
      <c r="E5" s="26"/>
      <c r="F5" s="36" t="s">
        <v>20</v>
      </c>
      <c r="G5" s="36" t="s">
        <v>6</v>
      </c>
      <c r="H5" s="49"/>
      <c r="I5" s="36" t="s">
        <v>15</v>
      </c>
    </row>
    <row r="6" spans="2:9" ht="20.100000000000001" customHeight="1">
      <c r="B6" s="3" t="s">
        <v>2</v>
      </c>
      <c r="C6" s="13"/>
      <c r="D6" s="13"/>
      <c r="E6" s="27"/>
      <c r="F6" s="37" t="s">
        <v>23</v>
      </c>
      <c r="G6" s="43" t="s">
        <v>46</v>
      </c>
      <c r="H6" s="50">
        <f>H18/H9</f>
        <v>22.5517824</v>
      </c>
      <c r="I6" s="67"/>
    </row>
    <row r="7" spans="2:9" ht="20.100000000000001" customHeight="1">
      <c r="B7" s="4" t="s">
        <v>5</v>
      </c>
      <c r="C7" s="14"/>
      <c r="D7" s="14"/>
      <c r="E7" s="28"/>
      <c r="F7" s="38" t="s">
        <v>25</v>
      </c>
      <c r="G7" s="44" t="s">
        <v>26</v>
      </c>
      <c r="H7" s="51">
        <f>H8*H15</f>
        <v>1.58592</v>
      </c>
      <c r="I7" s="68"/>
    </row>
    <row r="8" spans="2:9" ht="21" customHeight="1">
      <c r="B8" s="4"/>
      <c r="C8" s="15" t="s">
        <v>3</v>
      </c>
      <c r="D8" s="22"/>
      <c r="E8" s="29"/>
      <c r="F8" s="39" t="s">
        <v>27</v>
      </c>
      <c r="G8" s="45" t="s">
        <v>31</v>
      </c>
      <c r="H8" s="52">
        <f>1/H10</f>
        <v>0.28000000000000003</v>
      </c>
      <c r="I8" s="69"/>
    </row>
    <row r="9" spans="2:9" ht="23.25" customHeight="1">
      <c r="B9" s="4"/>
      <c r="C9" s="15" t="s">
        <v>48</v>
      </c>
      <c r="D9" s="22"/>
      <c r="E9" s="29"/>
      <c r="F9" s="39" t="s">
        <v>28</v>
      </c>
      <c r="G9" s="46" t="s">
        <v>47</v>
      </c>
      <c r="H9" s="53">
        <f>H10</f>
        <v>3.5714285714285712</v>
      </c>
      <c r="I9" s="70"/>
    </row>
    <row r="10" spans="2:9" ht="27.75" customHeight="1">
      <c r="B10" s="4"/>
      <c r="C10" s="16" t="s">
        <v>22</v>
      </c>
      <c r="D10" s="23"/>
      <c r="E10" s="30"/>
      <c r="F10" s="39" t="s">
        <v>28</v>
      </c>
      <c r="G10" s="46" t="s">
        <v>21</v>
      </c>
      <c r="H10" s="54">
        <f>1/(H11*H14/100)*H24</f>
        <v>3.5714285714285712</v>
      </c>
      <c r="I10" s="71"/>
    </row>
    <row r="11" spans="2:9" ht="24" customHeight="1">
      <c r="B11" s="4"/>
      <c r="C11" s="4"/>
      <c r="D11" s="7" t="s">
        <v>8</v>
      </c>
      <c r="E11" s="26"/>
      <c r="F11" s="39" t="s">
        <v>27</v>
      </c>
      <c r="G11" s="46" t="s">
        <v>50</v>
      </c>
      <c r="H11" s="55">
        <f>H12*H13/10</f>
        <v>0.4</v>
      </c>
      <c r="I11" s="69"/>
    </row>
    <row r="12" spans="2:9" ht="22.5" customHeight="1">
      <c r="B12" s="4"/>
      <c r="C12" s="4"/>
      <c r="D12" s="4"/>
      <c r="E12" s="9" t="s">
        <v>17</v>
      </c>
      <c r="F12" s="39" t="s">
        <v>29</v>
      </c>
      <c r="G12" s="45" t="s">
        <v>38</v>
      </c>
      <c r="H12" s="56">
        <v>2</v>
      </c>
      <c r="I12" s="72" t="s">
        <v>80</v>
      </c>
    </row>
    <row r="13" spans="2:9" ht="22.5" customHeight="1">
      <c r="B13" s="4"/>
      <c r="C13" s="4"/>
      <c r="D13" s="5"/>
      <c r="E13" s="9" t="s">
        <v>49</v>
      </c>
      <c r="F13" s="39" t="s">
        <v>30</v>
      </c>
      <c r="G13" s="45" t="s">
        <v>41</v>
      </c>
      <c r="H13" s="56">
        <v>2</v>
      </c>
      <c r="I13" s="73"/>
    </row>
    <row r="14" spans="2:9" ht="36">
      <c r="B14" s="4"/>
      <c r="C14" s="5"/>
      <c r="D14" s="8" t="s">
        <v>0</v>
      </c>
      <c r="E14" s="31"/>
      <c r="F14" s="39" t="s">
        <v>33</v>
      </c>
      <c r="G14" s="45" t="s">
        <v>56</v>
      </c>
      <c r="H14" s="56">
        <v>70</v>
      </c>
      <c r="I14" s="74" t="s">
        <v>19</v>
      </c>
    </row>
    <row r="15" spans="2:9" ht="20.100000000000001" customHeight="1">
      <c r="B15" s="4"/>
      <c r="C15" s="7" t="s">
        <v>9</v>
      </c>
      <c r="D15" s="12"/>
      <c r="E15" s="26"/>
      <c r="F15" s="39" t="s">
        <v>32</v>
      </c>
      <c r="G15" s="45" t="s">
        <v>51</v>
      </c>
      <c r="H15" s="57">
        <f>H16*H17/100</f>
        <v>5.6639999999999997</v>
      </c>
      <c r="I15" s="69"/>
    </row>
    <row r="16" spans="2:9" ht="20.100000000000001" customHeight="1">
      <c r="B16" s="4"/>
      <c r="C16" s="4"/>
      <c r="D16" s="9" t="s">
        <v>10</v>
      </c>
      <c r="E16" s="9"/>
      <c r="F16" s="39" t="s">
        <v>32</v>
      </c>
      <c r="G16" s="45" t="s">
        <v>42</v>
      </c>
      <c r="H16" s="57">
        <v>8</v>
      </c>
      <c r="I16" s="69"/>
    </row>
    <row r="17" spans="2:9" ht="20.100000000000001" customHeight="1">
      <c r="B17" s="5"/>
      <c r="C17" s="5"/>
      <c r="D17" s="9" t="s">
        <v>11</v>
      </c>
      <c r="E17" s="9"/>
      <c r="F17" s="39" t="s">
        <v>33</v>
      </c>
      <c r="G17" s="45" t="s">
        <v>52</v>
      </c>
      <c r="H17" s="57">
        <v>70.8</v>
      </c>
      <c r="I17" s="69"/>
    </row>
    <row r="18" spans="2:9" ht="20.100000000000001" customHeight="1">
      <c r="B18" s="6" t="s">
        <v>44</v>
      </c>
      <c r="C18" s="17"/>
      <c r="D18" s="17"/>
      <c r="E18" s="32"/>
      <c r="F18" s="39" t="s">
        <v>45</v>
      </c>
      <c r="G18" s="45" t="s">
        <v>53</v>
      </c>
      <c r="H18" s="58">
        <f>H15*H19</f>
        <v>80.542079999999999</v>
      </c>
      <c r="I18" s="75"/>
    </row>
    <row r="19" spans="2:9" ht="17.25" customHeight="1">
      <c r="B19" s="7" t="s">
        <v>13</v>
      </c>
      <c r="C19" s="12"/>
      <c r="D19" s="12"/>
      <c r="E19" s="26"/>
      <c r="F19" s="39" t="s">
        <v>35</v>
      </c>
      <c r="G19" s="45" t="s">
        <v>54</v>
      </c>
      <c r="H19" s="59">
        <f>H22*H23/100</f>
        <v>14.22</v>
      </c>
      <c r="I19" s="71"/>
    </row>
    <row r="20" spans="2:9" ht="24" customHeight="1">
      <c r="B20" s="4"/>
      <c r="C20" s="18" t="s">
        <v>14</v>
      </c>
      <c r="D20" s="2" t="s">
        <v>36</v>
      </c>
      <c r="E20" s="33"/>
      <c r="F20" s="40" t="s">
        <v>37</v>
      </c>
      <c r="G20" s="47" t="s">
        <v>7</v>
      </c>
      <c r="H20" s="102">
        <v>45910</v>
      </c>
      <c r="I20" s="76"/>
    </row>
    <row r="21" spans="2:9" ht="21.75" customHeight="1">
      <c r="B21" s="4"/>
      <c r="C21" s="19"/>
      <c r="D21" s="25"/>
      <c r="E21" s="35"/>
      <c r="F21" s="42"/>
      <c r="G21" s="88"/>
      <c r="H21" s="103">
        <v>45927</v>
      </c>
      <c r="I21" s="77"/>
    </row>
    <row r="22" spans="2:9" ht="20.100000000000001" customHeight="1">
      <c r="B22" s="4"/>
      <c r="C22" s="20"/>
      <c r="D22" s="9" t="s">
        <v>16</v>
      </c>
      <c r="E22" s="9"/>
      <c r="F22" s="39" t="s">
        <v>35</v>
      </c>
      <c r="G22" s="45" t="s">
        <v>40</v>
      </c>
      <c r="H22" s="64">
        <f>H21-H20+1</f>
        <v>18</v>
      </c>
      <c r="I22" s="79"/>
    </row>
    <row r="23" spans="2:9" ht="20.100000000000001" customHeight="1">
      <c r="B23" s="5"/>
      <c r="C23" s="8" t="s">
        <v>18</v>
      </c>
      <c r="D23" s="21"/>
      <c r="E23" s="31"/>
      <c r="F23" s="39" t="s">
        <v>33</v>
      </c>
      <c r="G23" s="45" t="s">
        <v>12</v>
      </c>
      <c r="H23" s="57">
        <v>79</v>
      </c>
      <c r="I23" s="79" t="s">
        <v>43</v>
      </c>
    </row>
    <row r="24" spans="2:9">
      <c r="B24" s="8" t="s">
        <v>1</v>
      </c>
      <c r="C24" s="21"/>
      <c r="D24" s="21"/>
      <c r="E24" s="31"/>
      <c r="F24" s="39" t="s">
        <v>24</v>
      </c>
      <c r="G24" s="45" t="s">
        <v>55</v>
      </c>
      <c r="H24" s="65">
        <v>1</v>
      </c>
      <c r="I24" s="80"/>
    </row>
    <row r="25" spans="2:9" ht="20.100000000000001" customHeight="1">
      <c r="B25" s="8" t="s">
        <v>57</v>
      </c>
      <c r="C25" s="21"/>
      <c r="D25" s="21"/>
      <c r="E25" s="31"/>
      <c r="F25" s="39" t="s">
        <v>23</v>
      </c>
      <c r="G25" s="45"/>
      <c r="H25" s="65">
        <v>24.7</v>
      </c>
      <c r="I25" s="79"/>
    </row>
    <row r="26" spans="2:9" ht="20.100000000000001" customHeight="1">
      <c r="B26" s="9" t="s">
        <v>58</v>
      </c>
      <c r="C26" s="9"/>
      <c r="D26" s="9"/>
      <c r="E26" s="9"/>
      <c r="F26" s="39" t="s">
        <v>59</v>
      </c>
      <c r="G26" s="45"/>
      <c r="H26" s="66">
        <f>H25/H6</f>
        <v>1.0952571092562511</v>
      </c>
      <c r="I26" s="79" t="s">
        <v>60</v>
      </c>
    </row>
    <row r="27" spans="2:9" ht="6.75" customHeight="1"/>
    <row r="33" spans="2:2">
      <c r="B33" s="11"/>
    </row>
  </sheetData>
  <mergeCells count="24">
    <mergeCell ref="B5:E5"/>
    <mergeCell ref="B6:E6"/>
    <mergeCell ref="B7:E7"/>
    <mergeCell ref="C8:E8"/>
    <mergeCell ref="C9:E9"/>
    <mergeCell ref="C10:E10"/>
    <mergeCell ref="D11:E11"/>
    <mergeCell ref="D14:E14"/>
    <mergeCell ref="C15:E15"/>
    <mergeCell ref="D16:E16"/>
    <mergeCell ref="D17:E17"/>
    <mergeCell ref="B18:E18"/>
    <mergeCell ref="B19:E19"/>
    <mergeCell ref="D22:E22"/>
    <mergeCell ref="C23:E23"/>
    <mergeCell ref="B24:E24"/>
    <mergeCell ref="B25:E25"/>
    <mergeCell ref="B26:E26"/>
    <mergeCell ref="I12:I13"/>
    <mergeCell ref="C20:C22"/>
    <mergeCell ref="D20:E21"/>
    <mergeCell ref="F20:F21"/>
    <mergeCell ref="G20:G21"/>
    <mergeCell ref="I20:I21"/>
  </mergeCells>
  <phoneticPr fontId="8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 xml:space="preserve">数式入り (ﾄﾗｸﾀｰ) </vt:lpstr>
      <vt:lpstr>数式入り（田植機）</vt:lpstr>
      <vt:lpstr>数式入り（ｺﾝﾊﾞｲﾝ）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2025-09-14T00:57:54Z</cp:lastPrinted>
  <dcterms:created xsi:type="dcterms:W3CDTF">2020-02-06T08:29:49Z</dcterms:created>
  <dcterms:modified xsi:type="dcterms:W3CDTF">2025-12-05T03:02:01Z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2025-12-05T03:02:01Z</vt:filetime>
  </property>
</Properties>
</file>